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 activeTab="1"/>
  </bookViews>
  <sheets>
    <sheet name="ДФ 2018" sheetId="3" r:id="rId1"/>
    <sheet name="ДФ 2019" sheetId="4" r:id="rId2"/>
    <sheet name="Бюджет" sheetId="5" r:id="rId3"/>
  </sheets>
  <definedNames>
    <definedName name="APPT" localSheetId="2">Бюджет!$A$19</definedName>
    <definedName name="FIO" localSheetId="2">Бюджет!#REF!</definedName>
    <definedName name="LAST_CELL" localSheetId="2">Бюджет!#REF!</definedName>
    <definedName name="SIGN" localSheetId="2">Бюджет!$A$19:$E$20</definedName>
    <definedName name="_xlnm.Print_Titles" localSheetId="0">'ДФ 2018'!$4:$5</definedName>
    <definedName name="_xlnm.Print_Titles" localSheetId="1">'ДФ 2019'!$4:$5</definedName>
    <definedName name="_xlnm.Print_Area" localSheetId="0">'ДФ 2018'!$A$1:$I$18</definedName>
    <definedName name="_xlnm.Print_Area" localSheetId="1">'ДФ 2019'!$A$1:$I$18</definedName>
  </definedNames>
  <calcPr calcId="124519"/>
</workbook>
</file>

<file path=xl/calcChain.xml><?xml version="1.0" encoding="utf-8"?>
<calcChain xmlns="http://schemas.openxmlformats.org/spreadsheetml/2006/main">
  <c r="C9" i="4"/>
  <c r="G9" s="1"/>
  <c r="G7" s="1"/>
  <c r="F19" i="5"/>
  <c r="F20"/>
  <c r="F21"/>
  <c r="F22"/>
  <c r="F23"/>
  <c r="F24"/>
  <c r="F25"/>
  <c r="F26"/>
  <c r="F27"/>
  <c r="F28"/>
  <c r="F29"/>
  <c r="F30"/>
  <c r="F14"/>
  <c r="F15"/>
  <c r="F16"/>
  <c r="F17"/>
  <c r="F18"/>
  <c r="D7" i="4"/>
  <c r="C14"/>
  <c r="E7"/>
  <c r="F7"/>
  <c r="H7"/>
  <c r="E13"/>
  <c r="C13"/>
  <c r="D11"/>
  <c r="E11"/>
  <c r="F11"/>
  <c r="C11"/>
  <c r="I12"/>
  <c r="G12"/>
  <c r="I10"/>
  <c r="G10"/>
  <c r="D14"/>
  <c r="E14"/>
  <c r="F14"/>
  <c r="H14"/>
  <c r="I9"/>
  <c r="I17"/>
  <c r="G17"/>
  <c r="I16"/>
  <c r="G16"/>
  <c r="G14" s="1"/>
  <c r="I6" i="3"/>
  <c r="D6"/>
  <c r="E6"/>
  <c r="F6"/>
  <c r="G6"/>
  <c r="H6"/>
  <c r="C6"/>
  <c r="I18"/>
  <c r="I17"/>
  <c r="I16"/>
  <c r="I15"/>
  <c r="I10"/>
  <c r="I11"/>
  <c r="I12"/>
  <c r="I9"/>
  <c r="I13"/>
  <c r="I7"/>
  <c r="G9"/>
  <c r="G16"/>
  <c r="G17"/>
  <c r="G15"/>
  <c r="G10"/>
  <c r="G11"/>
  <c r="G12"/>
  <c r="E9"/>
  <c r="F13"/>
  <c r="F7"/>
  <c r="D7"/>
  <c r="E7"/>
  <c r="G7"/>
  <c r="H7"/>
  <c r="C7"/>
  <c r="C7" i="4" l="1"/>
  <c r="C6" s="1"/>
  <c r="F6"/>
  <c r="G13"/>
  <c r="G11" s="1"/>
  <c r="G18" s="1"/>
  <c r="I13"/>
  <c r="I11"/>
  <c r="H6"/>
  <c r="I14"/>
  <c r="D6"/>
  <c r="H18"/>
  <c r="D18"/>
  <c r="F18"/>
  <c r="C18"/>
  <c r="F18" i="3"/>
  <c r="C9"/>
  <c r="D13"/>
  <c r="D18" s="1"/>
  <c r="E13"/>
  <c r="E18" s="1"/>
  <c r="G13"/>
  <c r="G18" s="1"/>
  <c r="H13"/>
  <c r="H18" s="1"/>
  <c r="C13"/>
  <c r="C18"/>
  <c r="I7" i="4" l="1"/>
  <c r="E18"/>
  <c r="I18" s="1"/>
  <c r="E6"/>
  <c r="I6" s="1"/>
  <c r="G6"/>
</calcChain>
</file>

<file path=xl/sharedStrings.xml><?xml version="1.0" encoding="utf-8"?>
<sst xmlns="http://schemas.openxmlformats.org/spreadsheetml/2006/main" count="123" uniqueCount="81">
  <si>
    <t>п/п</t>
  </si>
  <si>
    <t>в том числе:</t>
  </si>
  <si>
    <t>1.1</t>
  </si>
  <si>
    <t>1.2</t>
  </si>
  <si>
    <t>1.3</t>
  </si>
  <si>
    <t>Итого</t>
  </si>
  <si>
    <t>(тыс.рублей)</t>
  </si>
  <si>
    <t xml:space="preserve">Направления расходования средств 
дорожного фонда </t>
  </si>
  <si>
    <t>Утвержденный объем бюджетных ассигнований дорожного фонда</t>
  </si>
  <si>
    <t>ремонт искусственных сооружений на автомобильных дорогах</t>
  </si>
  <si>
    <t>Использовано бюджетных ассигнований дорожного фонда</t>
  </si>
  <si>
    <t>Остаток бюджетных ассигнований дорожного фонда</t>
  </si>
  <si>
    <t xml:space="preserve">Процент использования бюджетных ассигнований дорожного фонда </t>
  </si>
  <si>
    <t>1.4</t>
  </si>
  <si>
    <t>разработка проектов организации дорожного движения на автомобильных дорогах общего пользования местного значения</t>
  </si>
  <si>
    <t>разработка проектов по строительству, реконструкции, капитальному и текущему ремонту автомобильных дорог общего пользования местного значения МО "Нижнеилимский район" и искусственных сооружений на них</t>
  </si>
  <si>
    <t>ОТЧЕТ ОБ ИСПОЛЬЗОВАНИИ БЮДЖЕТНЫХ АССИГНОВАНИЙ 
МУНИЦИПАЛЬНОГО ДОРОЖНОГО ФОНДА МУНИЦИПАЛЬНОГО ОБРАЗОВАНИЯ "НИЖНЕИЛИМСКИЙ РАЙОН" ЗА 2018 ГОД</t>
  </si>
  <si>
    <t>всего в 2018 году</t>
  </si>
  <si>
    <t>содержание муниципальных дорог Нижнеилимского района</t>
  </si>
  <si>
    <t>2</t>
  </si>
  <si>
    <t>2.1</t>
  </si>
  <si>
    <t>2.2</t>
  </si>
  <si>
    <t>регистрация прав в отношении объектов недвижимости в целях использования их в дорожной деятельности</t>
  </si>
  <si>
    <t>2.3</t>
  </si>
  <si>
    <t>всего на 01.01.2019 года</t>
  </si>
  <si>
    <t>разработка проекта на капитальный ремонт искусственных сооружений на автомобильных дорогах</t>
  </si>
  <si>
    <t>в том числе, не использованные бюджетные ассигнования
2017 года</t>
  </si>
  <si>
    <t>Муниципальная программа "Развитие автомобильных дорог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</t>
  </si>
  <si>
    <t>Подпрограмма "Обеспечение безопасности дорожного движения на автомобильных дорогах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</t>
  </si>
  <si>
    <t>Подпрограмма "Оформление права собственности на объекты недвижимости, относящиеся к сфере дорожной деятельности администрации Нижнеилимского муниципального района"</t>
  </si>
  <si>
    <t>инвентаризация, паспортизация, проведение кадастровых работ, регистрации прав в отношении земельных участков, занимаемых автомобильными дорогами общего пользования местного значения</t>
  </si>
  <si>
    <t>ОТЧЕТ ОБ ИСПОЛЬЗОВАНИИ БЮДЖЕТНЫХ АССИГНОВАНИЙ 
МУНИЦИПАЛЬНОГО ДОРОЖНОГО ФОНДА МУНИЦИПАЛЬНОГО ОБРАЗОВАНИЯ "НИЖНЕИЛИМСКИЙ РАЙОН" ЗА 2019 ГОД</t>
  </si>
  <si>
    <t>всего в 2019 году</t>
  </si>
  <si>
    <t>в том числе, не использованные бюджетные ассигнования
2018 года</t>
  </si>
  <si>
    <t>всего на 01.01.2020 года</t>
  </si>
  <si>
    <t>1030111</t>
  </si>
  <si>
    <t>0528403000</t>
  </si>
  <si>
    <t>разработка проектов межевания земельных участков, занимаемых автомобильными дорогами общего пользования местного значения (поступления 2019 года)</t>
  </si>
  <si>
    <t>1030108</t>
  </si>
  <si>
    <t>ДОРОЖНЫЙ ФОНД регистрация прав в отношении объектов недвижимости в целях использования их в дорожной деятельности (остатки 2018 года)</t>
  </si>
  <si>
    <t>Расходы, связанные с выполнением функций, обеспечением деятельности (оказанием услуг)</t>
  </si>
  <si>
    <t>0528400000</t>
  </si>
  <si>
    <t>Выполнение функций органами местного самоуправления в целях решения вопросов местного значения</t>
  </si>
  <si>
    <t>0520000000</t>
  </si>
  <si>
    <t>2050116</t>
  </si>
  <si>
    <t>0518404000</t>
  </si>
  <si>
    <t>Прочие безвозмездные поступления (Благотворительный фонд "Илим-Гарант")</t>
  </si>
  <si>
    <t>2020102</t>
  </si>
  <si>
    <t>Дотации из областного бюджета на поддержку мер по обеспечению сбалансированности местных бюджетов</t>
  </si>
  <si>
    <t>1041105</t>
  </si>
  <si>
    <t>ДОРОЖНЫЙ ФОНД выполнение мероприятий, направленных на сохранность, развитие и функционирование автомобильных дорог: приобретение погрузчика-экскаватора с дополнительным оборудованием (за счет доходов от акцизов на нефтепродукты 2019 года)</t>
  </si>
  <si>
    <t>1040420</t>
  </si>
  <si>
    <t>ДОРОЖНЫЙ ФОНД ремонт искусственных сооружений на автомобильных дорогах (поступления 2019-2021 годов)</t>
  </si>
  <si>
    <t>1040418</t>
  </si>
  <si>
    <t>ДОРОЖНЫЙ ФОНД ремонт искусственных сооружений на автомобильных дорогах (остатки 2018 года)</t>
  </si>
  <si>
    <t>Развитие и укрепление материально-технической базы</t>
  </si>
  <si>
    <t>1020304</t>
  </si>
  <si>
    <t>0518402000</t>
  </si>
  <si>
    <t>ДОРОЖНЫЙ ФОНД содержание муниципальных дорог Нижнеилимского района (поступления 2019 года)</t>
  </si>
  <si>
    <t>Содержание имущества</t>
  </si>
  <si>
    <t>0518400000</t>
  </si>
  <si>
    <t>0510000000</t>
  </si>
  <si>
    <t>0500000000</t>
  </si>
  <si>
    <t>Расход по ЛС</t>
  </si>
  <si>
    <t>Ассигнования 2019 год</t>
  </si>
  <si>
    <t>Доп. ЭК</t>
  </si>
  <si>
    <t>КЦСР</t>
  </si>
  <si>
    <t>Наименование кода</t>
  </si>
  <si>
    <t>руб.</t>
  </si>
  <si>
    <t>КЦСР: 05********</t>
  </si>
  <si>
    <t>КВФО: 1</t>
  </si>
  <si>
    <t>Тип бланка расходов: Смета</t>
  </si>
  <si>
    <t>Бюджет: Бюджет муниципального образования "Нижнеилимский район"</t>
  </si>
  <si>
    <t>Дата печати 25.02.2020 (11:16:11)</t>
  </si>
  <si>
    <t xml:space="preserve"> на 01.01.2020 г.</t>
  </si>
  <si>
    <t>(наименование органа, исполняющего бюджет)</t>
  </si>
  <si>
    <t>Финансовое управление администрации Нижнеилимского муниципального района</t>
  </si>
  <si>
    <t>разработка проектов межевания земельных участков, занимаемых автомобильными дорогами общего пользования местного значения</t>
  </si>
  <si>
    <t>приобретение погрузчика-экскаватора с дополнительным оборудованием</t>
  </si>
  <si>
    <t xml:space="preserve">выполнение мероприятий, направленных на сохранность, развитие и функционирование автомобильных дорог: </t>
  </si>
  <si>
    <t>приобретение автогрейдера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</si>
</sst>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dd/mm/yyyy\ hh:mm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</font>
    <font>
      <b/>
      <sz val="8"/>
      <name val="Arial Cyr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9" fontId="3" fillId="2" borderId="1" xfId="1" applyNumberFormat="1" applyFont="1" applyFill="1" applyBorder="1" applyAlignment="1">
      <alignment horizontal="right" vertical="center"/>
    </xf>
    <xf numFmtId="9" fontId="2" fillId="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/>
    </xf>
    <xf numFmtId="9" fontId="5" fillId="2" borderId="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0" fontId="6" fillId="0" borderId="0" xfId="2"/>
    <xf numFmtId="4" fontId="7" fillId="0" borderId="6" xfId="2" applyNumberFormat="1" applyFont="1" applyBorder="1" applyAlignment="1" applyProtection="1">
      <alignment horizontal="right" vertical="center" wrapText="1"/>
    </xf>
    <xf numFmtId="49" fontId="7" fillId="0" borderId="6" xfId="2" applyNumberFormat="1" applyFont="1" applyBorder="1" applyAlignment="1" applyProtection="1">
      <alignment horizontal="center" vertical="center" wrapText="1"/>
    </xf>
    <xf numFmtId="49" fontId="7" fillId="0" borderId="6" xfId="2" applyNumberFormat="1" applyFont="1" applyBorder="1" applyAlignment="1" applyProtection="1">
      <alignment horizontal="left" vertical="center" wrapText="1"/>
    </xf>
    <xf numFmtId="4" fontId="8" fillId="0" borderId="7" xfId="2" applyNumberFormat="1" applyFont="1" applyBorder="1" applyAlignment="1" applyProtection="1">
      <alignment horizontal="right" vertical="center" wrapText="1"/>
    </xf>
    <xf numFmtId="49" fontId="8" fillId="0" borderId="7" xfId="2" applyNumberFormat="1" applyFont="1" applyBorder="1" applyAlignment="1" applyProtection="1">
      <alignment horizontal="center" vertical="center" wrapText="1"/>
    </xf>
    <xf numFmtId="49" fontId="8" fillId="0" borderId="8" xfId="2" applyNumberFormat="1" applyFont="1" applyBorder="1" applyAlignment="1" applyProtection="1">
      <alignment horizontal="left" vertical="center" wrapText="1"/>
    </xf>
    <xf numFmtId="165" fontId="8" fillId="0" borderId="8" xfId="2" applyNumberFormat="1" applyFont="1" applyBorder="1" applyAlignment="1" applyProtection="1">
      <alignment horizontal="left" vertical="center" wrapText="1"/>
    </xf>
    <xf numFmtId="4" fontId="8" fillId="0" borderId="7" xfId="2" applyNumberFormat="1" applyFont="1" applyBorder="1" applyAlignment="1" applyProtection="1">
      <alignment horizontal="right"/>
    </xf>
    <xf numFmtId="49" fontId="8" fillId="0" borderId="7" xfId="2" applyNumberFormat="1" applyFont="1" applyBorder="1" applyAlignment="1" applyProtection="1">
      <alignment horizontal="center"/>
    </xf>
    <xf numFmtId="49" fontId="8" fillId="0" borderId="8" xfId="2" applyNumberFormat="1" applyFont="1" applyBorder="1" applyAlignment="1" applyProtection="1">
      <alignment horizontal="left"/>
    </xf>
    <xf numFmtId="49" fontId="9" fillId="0" borderId="1" xfId="2" applyNumberFormat="1" applyFont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wrapText="1"/>
    </xf>
    <xf numFmtId="0" fontId="10" fillId="0" borderId="0" xfId="2" applyFont="1" applyBorder="1" applyAlignment="1" applyProtection="1"/>
    <xf numFmtId="166" fontId="11" fillId="0" borderId="0" xfId="2" applyNumberFormat="1" applyFont="1" applyBorder="1" applyAlignment="1" applyProtection="1">
      <alignment horizontal="center"/>
    </xf>
    <xf numFmtId="0" fontId="11" fillId="0" borderId="0" xfId="2" applyFont="1" applyBorder="1" applyAlignment="1" applyProtection="1">
      <alignment horizontal="center"/>
    </xf>
    <xf numFmtId="0" fontId="11" fillId="0" borderId="0" xfId="2" applyFont="1" applyBorder="1" applyAlignment="1" applyProtection="1">
      <alignment horizontal="left"/>
    </xf>
    <xf numFmtId="0" fontId="7" fillId="0" borderId="0" xfId="2" applyFont="1" applyBorder="1" applyAlignment="1" applyProtection="1"/>
    <xf numFmtId="0" fontId="5" fillId="0" borderId="1" xfId="0" applyFont="1" applyBorder="1" applyAlignment="1">
      <alignment horizontal="left" vertical="center" wrapText="1"/>
    </xf>
    <xf numFmtId="4" fontId="6" fillId="0" borderId="0" xfId="2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0" fillId="0" borderId="0" xfId="2" applyFont="1" applyBorder="1" applyAlignment="1" applyProtection="1">
      <alignment horizontal="left" vertical="top" wrapText="1"/>
    </xf>
    <xf numFmtId="0" fontId="6" fillId="0" borderId="0" xfId="2" applyFont="1" applyBorder="1" applyAlignment="1" applyProtection="1">
      <alignment horizontal="left" vertical="top" wrapText="1"/>
    </xf>
    <xf numFmtId="0" fontId="10" fillId="0" borderId="0" xfId="2" applyFont="1" applyBorder="1" applyAlignment="1" applyProtection="1">
      <alignment horizontal="left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view="pageBreakPreview" zoomScale="80" zoomScaleSheetLayoutView="80" workbookViewId="0">
      <selection activeCell="G18" sqref="G18"/>
    </sheetView>
  </sheetViews>
  <sheetFormatPr defaultRowHeight="15.75"/>
  <cols>
    <col min="1" max="1" width="5.140625" style="10" customWidth="1"/>
    <col min="2" max="2" width="44" style="8" customWidth="1"/>
    <col min="3" max="3" width="10.85546875" style="8" customWidth="1"/>
    <col min="4" max="4" width="18.7109375" style="8" customWidth="1"/>
    <col min="5" max="5" width="11.7109375" style="8" customWidth="1"/>
    <col min="6" max="6" width="17.42578125" style="8" customWidth="1"/>
    <col min="7" max="7" width="13" style="8" customWidth="1"/>
    <col min="8" max="8" width="19.85546875" style="8" customWidth="1"/>
    <col min="9" max="9" width="16.42578125" style="8" customWidth="1"/>
    <col min="10" max="10" width="10.85546875" style="8" bestFit="1" customWidth="1"/>
    <col min="11" max="16384" width="9.140625" style="8"/>
  </cols>
  <sheetData>
    <row r="1" spans="1:9" ht="64.5" customHeight="1">
      <c r="A1" s="50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2" customHeight="1">
      <c r="A2" s="9"/>
      <c r="B2" s="9"/>
      <c r="C2" s="9"/>
      <c r="D2" s="9"/>
      <c r="E2" s="9"/>
      <c r="F2" s="9"/>
      <c r="G2" s="9"/>
      <c r="H2" s="9"/>
    </row>
    <row r="3" spans="1:9" s="1" customFormat="1">
      <c r="A3" s="10"/>
      <c r="B3" s="8"/>
      <c r="C3" s="8"/>
      <c r="D3" s="8"/>
      <c r="E3" s="8"/>
      <c r="F3" s="8"/>
      <c r="G3" s="8"/>
      <c r="H3" s="8"/>
      <c r="I3" s="11" t="s">
        <v>6</v>
      </c>
    </row>
    <row r="4" spans="1:9" s="1" customFormat="1" ht="50.25" customHeight="1">
      <c r="A4" s="55" t="s">
        <v>0</v>
      </c>
      <c r="B4" s="54" t="s">
        <v>7</v>
      </c>
      <c r="C4" s="52" t="s">
        <v>8</v>
      </c>
      <c r="D4" s="53"/>
      <c r="E4" s="48" t="s">
        <v>10</v>
      </c>
      <c r="F4" s="49"/>
      <c r="G4" s="48" t="s">
        <v>11</v>
      </c>
      <c r="H4" s="49"/>
      <c r="I4" s="54" t="s">
        <v>12</v>
      </c>
    </row>
    <row r="5" spans="1:9" s="1" customFormat="1" ht="78.75">
      <c r="A5" s="55"/>
      <c r="B5" s="54"/>
      <c r="C5" s="17" t="s">
        <v>17</v>
      </c>
      <c r="D5" s="16" t="s">
        <v>26</v>
      </c>
      <c r="E5" s="17" t="s">
        <v>17</v>
      </c>
      <c r="F5" s="16" t="s">
        <v>26</v>
      </c>
      <c r="G5" s="17" t="s">
        <v>24</v>
      </c>
      <c r="H5" s="16" t="s">
        <v>26</v>
      </c>
      <c r="I5" s="54"/>
    </row>
    <row r="6" spans="1:9" s="1" customFormat="1" ht="157.5">
      <c r="A6" s="19"/>
      <c r="B6" s="5" t="s">
        <v>27</v>
      </c>
      <c r="C6" s="27">
        <f>C7+C13</f>
        <v>13637.3</v>
      </c>
      <c r="D6" s="27">
        <f t="shared" ref="D6:H6" si="0">D7+D13</f>
        <v>2157.3000000000002</v>
      </c>
      <c r="E6" s="27">
        <f t="shared" si="0"/>
        <v>11317.9</v>
      </c>
      <c r="F6" s="27">
        <f t="shared" si="0"/>
        <v>2157.3000000000002</v>
      </c>
      <c r="G6" s="27">
        <f t="shared" si="0"/>
        <v>2319.3999999999996</v>
      </c>
      <c r="H6" s="27">
        <f t="shared" si="0"/>
        <v>0</v>
      </c>
      <c r="I6" s="15">
        <f>E6/C6</f>
        <v>0.82992234533228715</v>
      </c>
    </row>
    <row r="7" spans="1:9" s="13" customFormat="1" ht="173.25">
      <c r="A7" s="18">
        <v>1</v>
      </c>
      <c r="B7" s="5" t="s">
        <v>28</v>
      </c>
      <c r="C7" s="7">
        <f>C9+C10+C11+C12</f>
        <v>12507.3</v>
      </c>
      <c r="D7" s="7">
        <f t="shared" ref="D7:H7" si="1">D9+D10+D11+D12</f>
        <v>1797.3</v>
      </c>
      <c r="E7" s="7">
        <f t="shared" si="1"/>
        <v>10377.9</v>
      </c>
      <c r="F7" s="7">
        <f t="shared" ref="F7" si="2">F9+F10+F11+F12</f>
        <v>1797.3</v>
      </c>
      <c r="G7" s="7">
        <f t="shared" si="1"/>
        <v>2129.3999999999996</v>
      </c>
      <c r="H7" s="7">
        <f t="shared" si="1"/>
        <v>0</v>
      </c>
      <c r="I7" s="15">
        <f>E7/C7</f>
        <v>0.82974742750233865</v>
      </c>
    </row>
    <row r="8" spans="1:9" s="24" customFormat="1">
      <c r="A8" s="20"/>
      <c r="B8" s="21" t="s">
        <v>1</v>
      </c>
      <c r="C8" s="22"/>
      <c r="D8" s="22"/>
      <c r="E8" s="22"/>
      <c r="F8" s="22"/>
      <c r="G8" s="22"/>
      <c r="H8" s="22"/>
      <c r="I8" s="23"/>
    </row>
    <row r="9" spans="1:9" ht="44.25" customHeight="1">
      <c r="A9" s="2" t="s">
        <v>2</v>
      </c>
      <c r="B9" s="3" t="s">
        <v>18</v>
      </c>
      <c r="C9" s="6">
        <f>1346.5+7512.9</f>
        <v>8859.4</v>
      </c>
      <c r="D9" s="6">
        <v>1346.5</v>
      </c>
      <c r="E9" s="6">
        <f>1346.5+5581.5</f>
        <v>6928</v>
      </c>
      <c r="F9" s="6">
        <v>1346.5</v>
      </c>
      <c r="G9" s="6">
        <f>C9-E9</f>
        <v>1931.3999999999996</v>
      </c>
      <c r="H9" s="6">
        <v>0</v>
      </c>
      <c r="I9" s="14">
        <f>E9/C9</f>
        <v>0.78199426597737998</v>
      </c>
    </row>
    <row r="10" spans="1:9" ht="63">
      <c r="A10" s="2" t="s">
        <v>3</v>
      </c>
      <c r="B10" s="3" t="s">
        <v>14</v>
      </c>
      <c r="C10" s="6">
        <v>450.8</v>
      </c>
      <c r="D10" s="6">
        <v>450.8</v>
      </c>
      <c r="E10" s="6">
        <v>450.8</v>
      </c>
      <c r="F10" s="6">
        <v>450.8</v>
      </c>
      <c r="G10" s="6">
        <f t="shared" ref="G10:G12" si="3">C10-E10</f>
        <v>0</v>
      </c>
      <c r="H10" s="6">
        <v>0</v>
      </c>
      <c r="I10" s="14">
        <f t="shared" ref="I10:I12" si="4">E10/C10</f>
        <v>1</v>
      </c>
    </row>
    <row r="11" spans="1:9" ht="31.5">
      <c r="A11" s="2" t="s">
        <v>4</v>
      </c>
      <c r="B11" s="3" t="s">
        <v>9</v>
      </c>
      <c r="C11" s="6">
        <v>2999.1</v>
      </c>
      <c r="D11" s="6">
        <v>0</v>
      </c>
      <c r="E11" s="6">
        <v>2999.1</v>
      </c>
      <c r="F11" s="6">
        <v>0</v>
      </c>
      <c r="G11" s="6">
        <f t="shared" si="3"/>
        <v>0</v>
      </c>
      <c r="H11" s="6">
        <v>0</v>
      </c>
      <c r="I11" s="14">
        <f t="shared" si="4"/>
        <v>1</v>
      </c>
    </row>
    <row r="12" spans="1:9" ht="47.25">
      <c r="A12" s="2" t="s">
        <v>13</v>
      </c>
      <c r="B12" s="3" t="s">
        <v>25</v>
      </c>
      <c r="C12" s="6">
        <v>198</v>
      </c>
      <c r="D12" s="6">
        <v>0</v>
      </c>
      <c r="E12" s="6">
        <v>0</v>
      </c>
      <c r="F12" s="6">
        <v>0</v>
      </c>
      <c r="G12" s="6">
        <f t="shared" si="3"/>
        <v>198</v>
      </c>
      <c r="H12" s="6">
        <v>0</v>
      </c>
      <c r="I12" s="14">
        <f t="shared" si="4"/>
        <v>0</v>
      </c>
    </row>
    <row r="13" spans="1:9" s="13" customFormat="1" ht="94.5">
      <c r="A13" s="18" t="s">
        <v>19</v>
      </c>
      <c r="B13" s="5" t="s">
        <v>29</v>
      </c>
      <c r="C13" s="7">
        <f t="shared" ref="C13:H13" si="5">C15+C16+C17</f>
        <v>1130</v>
      </c>
      <c r="D13" s="7">
        <f t="shared" si="5"/>
        <v>360</v>
      </c>
      <c r="E13" s="7">
        <f t="shared" si="5"/>
        <v>940</v>
      </c>
      <c r="F13" s="7">
        <f t="shared" si="5"/>
        <v>360</v>
      </c>
      <c r="G13" s="7">
        <f t="shared" si="5"/>
        <v>190</v>
      </c>
      <c r="H13" s="7">
        <f t="shared" si="5"/>
        <v>0</v>
      </c>
      <c r="I13" s="15">
        <f>E13/C13</f>
        <v>0.83185840707964598</v>
      </c>
    </row>
    <row r="14" spans="1:9" s="24" customFormat="1">
      <c r="A14" s="20"/>
      <c r="B14" s="21" t="s">
        <v>1</v>
      </c>
      <c r="C14" s="22"/>
      <c r="D14" s="22"/>
      <c r="E14" s="22"/>
      <c r="F14" s="22"/>
      <c r="G14" s="22"/>
      <c r="H14" s="22"/>
      <c r="I14" s="23"/>
    </row>
    <row r="15" spans="1:9" ht="94.5">
      <c r="A15" s="2" t="s">
        <v>20</v>
      </c>
      <c r="B15" s="3" t="s">
        <v>15</v>
      </c>
      <c r="C15" s="6">
        <v>540</v>
      </c>
      <c r="D15" s="6">
        <v>0</v>
      </c>
      <c r="E15" s="6">
        <v>540</v>
      </c>
      <c r="F15" s="6">
        <v>0</v>
      </c>
      <c r="G15" s="6">
        <f>C15-E15</f>
        <v>0</v>
      </c>
      <c r="H15" s="6">
        <v>0</v>
      </c>
      <c r="I15" s="14">
        <f>E15/C15</f>
        <v>1</v>
      </c>
    </row>
    <row r="16" spans="1:9" ht="47.25">
      <c r="A16" s="2" t="s">
        <v>21</v>
      </c>
      <c r="B16" s="3" t="s">
        <v>22</v>
      </c>
      <c r="C16" s="6">
        <v>230</v>
      </c>
      <c r="D16" s="6">
        <v>0</v>
      </c>
      <c r="E16" s="6">
        <v>40</v>
      </c>
      <c r="F16" s="6">
        <v>0</v>
      </c>
      <c r="G16" s="6">
        <f t="shared" ref="G16:G17" si="6">C16-E16</f>
        <v>190</v>
      </c>
      <c r="H16" s="6">
        <v>0</v>
      </c>
      <c r="I16" s="14">
        <f t="shared" ref="I16:I17" si="7">E16/C16</f>
        <v>0.17391304347826086</v>
      </c>
    </row>
    <row r="17" spans="1:10" ht="94.5">
      <c r="A17" s="2" t="s">
        <v>23</v>
      </c>
      <c r="B17" s="3" t="s">
        <v>30</v>
      </c>
      <c r="C17" s="6">
        <v>360</v>
      </c>
      <c r="D17" s="6">
        <v>360</v>
      </c>
      <c r="E17" s="6">
        <v>360</v>
      </c>
      <c r="F17" s="6">
        <v>360</v>
      </c>
      <c r="G17" s="6">
        <f t="shared" si="6"/>
        <v>0</v>
      </c>
      <c r="H17" s="6">
        <v>0</v>
      </c>
      <c r="I17" s="14">
        <f t="shared" si="7"/>
        <v>1</v>
      </c>
    </row>
    <row r="18" spans="1:10" s="13" customFormat="1">
      <c r="A18" s="4"/>
      <c r="B18" s="5" t="s">
        <v>5</v>
      </c>
      <c r="C18" s="7">
        <f>C13+C7</f>
        <v>13637.3</v>
      </c>
      <c r="D18" s="7">
        <f>D13+D7</f>
        <v>2157.3000000000002</v>
      </c>
      <c r="E18" s="7">
        <f>E13+E7</f>
        <v>11317.9</v>
      </c>
      <c r="F18" s="7">
        <f t="shared" ref="F18" si="8">F13+F7</f>
        <v>2157.3000000000002</v>
      </c>
      <c r="G18" s="7">
        <f>G13+G7</f>
        <v>2319.3999999999996</v>
      </c>
      <c r="H18" s="7">
        <f>H13+H7</f>
        <v>0</v>
      </c>
      <c r="I18" s="15">
        <f>E18/C18</f>
        <v>0.82992234533228715</v>
      </c>
      <c r="J18" s="12"/>
    </row>
    <row r="21" spans="1:10">
      <c r="A21" s="8"/>
    </row>
    <row r="22" spans="1:10">
      <c r="A22" s="8"/>
    </row>
    <row r="62" spans="1:1">
      <c r="A62" s="8"/>
    </row>
    <row r="63" spans="1:1">
      <c r="A63" s="8"/>
    </row>
    <row r="64" spans="1:1">
      <c r="A64" s="8"/>
    </row>
  </sheetData>
  <mergeCells count="7">
    <mergeCell ref="G4:H4"/>
    <mergeCell ref="A1:I1"/>
    <mergeCell ref="C4:D4"/>
    <mergeCell ref="I4:I5"/>
    <mergeCell ref="B4:B5"/>
    <mergeCell ref="A4:A5"/>
    <mergeCell ref="E4:F4"/>
  </mergeCells>
  <phoneticPr fontId="0" type="noConversion"/>
  <pageMargins left="0.78740157480314965" right="0.39370078740157483" top="0.39370078740157483" bottom="0.39370078740157483" header="0.19685039370078741" footer="0.31496062992125984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view="pageLayout" zoomScale="60" zoomScaleSheetLayoutView="80" zoomScalePageLayoutView="60" workbookViewId="0">
      <selection activeCell="C10" sqref="C10"/>
    </sheetView>
  </sheetViews>
  <sheetFormatPr defaultRowHeight="15.75"/>
  <cols>
    <col min="1" max="1" width="5.140625" style="10" customWidth="1"/>
    <col min="2" max="2" width="44" style="8" customWidth="1"/>
    <col min="3" max="3" width="10.85546875" style="8" customWidth="1"/>
    <col min="4" max="4" width="18.7109375" style="8" customWidth="1"/>
    <col min="5" max="5" width="11.7109375" style="8" customWidth="1"/>
    <col min="6" max="6" width="17.42578125" style="8" customWidth="1"/>
    <col min="7" max="7" width="13" style="8" customWidth="1"/>
    <col min="8" max="8" width="19.85546875" style="8" customWidth="1"/>
    <col min="9" max="9" width="16.42578125" style="8" customWidth="1"/>
    <col min="10" max="10" width="10.85546875" style="8" bestFit="1" customWidth="1"/>
    <col min="11" max="16384" width="9.140625" style="8"/>
  </cols>
  <sheetData>
    <row r="1" spans="1:9" ht="64.5" customHeight="1">
      <c r="A1" s="50" t="s">
        <v>31</v>
      </c>
      <c r="B1" s="51"/>
      <c r="C1" s="51"/>
      <c r="D1" s="51"/>
      <c r="E1" s="51"/>
      <c r="F1" s="51"/>
      <c r="G1" s="51"/>
      <c r="H1" s="51"/>
      <c r="I1" s="51"/>
    </row>
    <row r="2" spans="1:9" ht="12" customHeight="1">
      <c r="A2" s="9"/>
      <c r="B2" s="9"/>
      <c r="C2" s="9"/>
      <c r="D2" s="9"/>
      <c r="E2" s="9"/>
      <c r="F2" s="9"/>
      <c r="G2" s="9"/>
      <c r="H2" s="9"/>
    </row>
    <row r="3" spans="1:9" s="1" customFormat="1">
      <c r="A3" s="10"/>
      <c r="B3" s="8"/>
      <c r="C3" s="8"/>
      <c r="D3" s="8"/>
      <c r="E3" s="8"/>
      <c r="F3" s="8"/>
      <c r="G3" s="8"/>
      <c r="H3" s="8"/>
      <c r="I3" s="11" t="s">
        <v>6</v>
      </c>
    </row>
    <row r="4" spans="1:9" s="1" customFormat="1" ht="50.25" customHeight="1">
      <c r="A4" s="55" t="s">
        <v>0</v>
      </c>
      <c r="B4" s="54" t="s">
        <v>7</v>
      </c>
      <c r="C4" s="52" t="s">
        <v>8</v>
      </c>
      <c r="D4" s="53"/>
      <c r="E4" s="48" t="s">
        <v>10</v>
      </c>
      <c r="F4" s="49"/>
      <c r="G4" s="48" t="s">
        <v>11</v>
      </c>
      <c r="H4" s="49"/>
      <c r="I4" s="54" t="s">
        <v>12</v>
      </c>
    </row>
    <row r="5" spans="1:9" s="1" customFormat="1" ht="78.75">
      <c r="A5" s="55"/>
      <c r="B5" s="54"/>
      <c r="C5" s="25" t="s">
        <v>32</v>
      </c>
      <c r="D5" s="16" t="s">
        <v>33</v>
      </c>
      <c r="E5" s="25" t="s">
        <v>32</v>
      </c>
      <c r="F5" s="16" t="s">
        <v>33</v>
      </c>
      <c r="G5" s="25" t="s">
        <v>34</v>
      </c>
      <c r="H5" s="16" t="s">
        <v>33</v>
      </c>
      <c r="I5" s="54"/>
    </row>
    <row r="6" spans="1:9" s="1" customFormat="1" ht="157.5">
      <c r="A6" s="26"/>
      <c r="B6" s="5" t="s">
        <v>27</v>
      </c>
      <c r="C6" s="27">
        <f>C7+C14</f>
        <v>31903.800000000003</v>
      </c>
      <c r="D6" s="27">
        <f t="shared" ref="D6:H6" si="0">D7+D14</f>
        <v>2462.4</v>
      </c>
      <c r="E6" s="27">
        <f t="shared" si="0"/>
        <v>30509.199999999997</v>
      </c>
      <c r="F6" s="27">
        <f t="shared" si="0"/>
        <v>2462.4</v>
      </c>
      <c r="G6" s="27">
        <f t="shared" si="0"/>
        <v>1394.6000000000013</v>
      </c>
      <c r="H6" s="27">
        <f t="shared" si="0"/>
        <v>0</v>
      </c>
      <c r="I6" s="15">
        <f>E6/C6</f>
        <v>0.95628733881230432</v>
      </c>
    </row>
    <row r="7" spans="1:9" s="13" customFormat="1" ht="173.25">
      <c r="A7" s="26">
        <v>1</v>
      </c>
      <c r="B7" s="5" t="s">
        <v>28</v>
      </c>
      <c r="C7" s="7">
        <f>C9+C10+C11</f>
        <v>31788.800000000003</v>
      </c>
      <c r="D7" s="7">
        <f t="shared" ref="D7:H7" si="1">D9+D10+D11</f>
        <v>2437.4</v>
      </c>
      <c r="E7" s="7">
        <f t="shared" si="1"/>
        <v>30394.199999999997</v>
      </c>
      <c r="F7" s="7">
        <f t="shared" si="1"/>
        <v>2437.4</v>
      </c>
      <c r="G7" s="7">
        <f t="shared" si="1"/>
        <v>1394.6000000000013</v>
      </c>
      <c r="H7" s="7">
        <f t="shared" si="1"/>
        <v>0</v>
      </c>
      <c r="I7" s="15">
        <f>E7/C7</f>
        <v>0.95612920273807112</v>
      </c>
    </row>
    <row r="8" spans="1:9" s="24" customFormat="1">
      <c r="A8" s="20"/>
      <c r="B8" s="21" t="s">
        <v>1</v>
      </c>
      <c r="C8" s="22"/>
      <c r="D8" s="22"/>
      <c r="E8" s="22"/>
      <c r="F8" s="22"/>
      <c r="G8" s="22"/>
      <c r="H8" s="22"/>
      <c r="I8" s="23"/>
    </row>
    <row r="9" spans="1:9" ht="44.25" customHeight="1">
      <c r="A9" s="2" t="s">
        <v>2</v>
      </c>
      <c r="B9" s="3" t="s">
        <v>18</v>
      </c>
      <c r="C9" s="6">
        <f>8669.2+0.1</f>
        <v>8669.3000000000011</v>
      </c>
      <c r="D9" s="6">
        <v>0</v>
      </c>
      <c r="E9" s="6">
        <v>7394.7</v>
      </c>
      <c r="F9" s="6">
        <v>0</v>
      </c>
      <c r="G9" s="6">
        <f>C9-E9</f>
        <v>1274.6000000000013</v>
      </c>
      <c r="H9" s="6">
        <v>0</v>
      </c>
      <c r="I9" s="14">
        <f>E9/C9</f>
        <v>0.85297544207721487</v>
      </c>
    </row>
    <row r="10" spans="1:9" ht="31.5">
      <c r="A10" s="2" t="s">
        <v>3</v>
      </c>
      <c r="B10" s="3" t="s">
        <v>9</v>
      </c>
      <c r="C10" s="6">
        <v>8222.9</v>
      </c>
      <c r="D10" s="6">
        <v>2437.4</v>
      </c>
      <c r="E10" s="6">
        <v>8102.9</v>
      </c>
      <c r="F10" s="6">
        <v>2437.4</v>
      </c>
      <c r="G10" s="6">
        <f t="shared" ref="G10" si="2">C10-E10</f>
        <v>120</v>
      </c>
      <c r="H10" s="6">
        <v>0</v>
      </c>
      <c r="I10" s="14">
        <f t="shared" ref="I10" si="3">E10/C10</f>
        <v>0.9854066083741746</v>
      </c>
    </row>
    <row r="11" spans="1:9" ht="47.25">
      <c r="A11" s="2" t="s">
        <v>4</v>
      </c>
      <c r="B11" s="3" t="s">
        <v>79</v>
      </c>
      <c r="C11" s="6">
        <f>C12+C13</f>
        <v>14896.6</v>
      </c>
      <c r="D11" s="6">
        <f t="shared" ref="D11:G11" si="4">D12+D13</f>
        <v>0</v>
      </c>
      <c r="E11" s="6">
        <f t="shared" si="4"/>
        <v>14896.6</v>
      </c>
      <c r="F11" s="6">
        <f t="shared" si="4"/>
        <v>0</v>
      </c>
      <c r="G11" s="6">
        <f t="shared" si="4"/>
        <v>0</v>
      </c>
      <c r="H11" s="6">
        <v>0</v>
      </c>
      <c r="I11" s="14">
        <f t="shared" ref="I11:I13" si="5">E11/C11</f>
        <v>1</v>
      </c>
    </row>
    <row r="12" spans="1:9" s="24" customFormat="1">
      <c r="A12" s="20"/>
      <c r="B12" s="46" t="s">
        <v>80</v>
      </c>
      <c r="C12" s="22">
        <v>8596.6</v>
      </c>
      <c r="D12" s="22">
        <v>0</v>
      </c>
      <c r="E12" s="22">
        <v>8596.6</v>
      </c>
      <c r="F12" s="22">
        <v>0</v>
      </c>
      <c r="G12" s="22">
        <f t="shared" ref="G12" si="6">C12-E12</f>
        <v>0</v>
      </c>
      <c r="H12" s="22">
        <v>0</v>
      </c>
      <c r="I12" s="23">
        <f t="shared" ref="I12" si="7">E12/C12</f>
        <v>1</v>
      </c>
    </row>
    <row r="13" spans="1:9" s="24" customFormat="1" ht="31.5">
      <c r="A13" s="20"/>
      <c r="B13" s="46" t="s">
        <v>78</v>
      </c>
      <c r="C13" s="22">
        <f>4925.2+1374.8</f>
        <v>6300</v>
      </c>
      <c r="D13" s="22">
        <v>0</v>
      </c>
      <c r="E13" s="22">
        <f>4925.2+1374.8</f>
        <v>6300</v>
      </c>
      <c r="F13" s="22">
        <v>0</v>
      </c>
      <c r="G13" s="22">
        <f t="shared" ref="G13" si="8">C13-E13</f>
        <v>0</v>
      </c>
      <c r="H13" s="22">
        <v>0</v>
      </c>
      <c r="I13" s="23">
        <f t="shared" si="5"/>
        <v>1</v>
      </c>
    </row>
    <row r="14" spans="1:9" s="13" customFormat="1" ht="94.5">
      <c r="A14" s="26" t="s">
        <v>19</v>
      </c>
      <c r="B14" s="5" t="s">
        <v>29</v>
      </c>
      <c r="C14" s="7">
        <f>C16+C17</f>
        <v>115</v>
      </c>
      <c r="D14" s="7">
        <f t="shared" ref="D14:H14" si="9">D16+D17</f>
        <v>25</v>
      </c>
      <c r="E14" s="7">
        <f t="shared" si="9"/>
        <v>115</v>
      </c>
      <c r="F14" s="7">
        <f t="shared" si="9"/>
        <v>25</v>
      </c>
      <c r="G14" s="7">
        <f t="shared" si="9"/>
        <v>0</v>
      </c>
      <c r="H14" s="7">
        <f t="shared" si="9"/>
        <v>0</v>
      </c>
      <c r="I14" s="15">
        <f>E14/C14</f>
        <v>1</v>
      </c>
    </row>
    <row r="15" spans="1:9" s="24" customFormat="1">
      <c r="A15" s="20"/>
      <c r="B15" s="21" t="s">
        <v>1</v>
      </c>
      <c r="C15" s="22"/>
      <c r="D15" s="22"/>
      <c r="E15" s="22"/>
      <c r="F15" s="22"/>
      <c r="G15" s="22"/>
      <c r="H15" s="22"/>
      <c r="I15" s="23"/>
    </row>
    <row r="16" spans="1:9" ht="47.25">
      <c r="A16" s="2" t="s">
        <v>21</v>
      </c>
      <c r="B16" s="3" t="s">
        <v>22</v>
      </c>
      <c r="C16" s="6">
        <v>25</v>
      </c>
      <c r="D16" s="6">
        <v>25</v>
      </c>
      <c r="E16" s="6">
        <v>25</v>
      </c>
      <c r="F16" s="6">
        <v>25</v>
      </c>
      <c r="G16" s="6">
        <f t="shared" ref="G16:G17" si="10">C16-E16</f>
        <v>0</v>
      </c>
      <c r="H16" s="6">
        <v>0</v>
      </c>
      <c r="I16" s="14">
        <f t="shared" ref="I16:I17" si="11">E16/C16</f>
        <v>1</v>
      </c>
    </row>
    <row r="17" spans="1:10" ht="63">
      <c r="A17" s="2" t="s">
        <v>23</v>
      </c>
      <c r="B17" s="3" t="s">
        <v>77</v>
      </c>
      <c r="C17" s="6">
        <v>90</v>
      </c>
      <c r="D17" s="6">
        <v>0</v>
      </c>
      <c r="E17" s="6">
        <v>90</v>
      </c>
      <c r="F17" s="6">
        <v>0</v>
      </c>
      <c r="G17" s="6">
        <f t="shared" si="10"/>
        <v>0</v>
      </c>
      <c r="H17" s="6">
        <v>0</v>
      </c>
      <c r="I17" s="14">
        <f t="shared" si="11"/>
        <v>1</v>
      </c>
    </row>
    <row r="18" spans="1:10" s="13" customFormat="1">
      <c r="A18" s="26"/>
      <c r="B18" s="5" t="s">
        <v>5</v>
      </c>
      <c r="C18" s="7">
        <f>C14+C7</f>
        <v>31903.800000000003</v>
      </c>
      <c r="D18" s="7">
        <f>D14+D7</f>
        <v>2462.4</v>
      </c>
      <c r="E18" s="7">
        <f>E14+E7</f>
        <v>30509.199999999997</v>
      </c>
      <c r="F18" s="7">
        <f t="shared" ref="F18" si="12">F14+F7</f>
        <v>2462.4</v>
      </c>
      <c r="G18" s="7">
        <f>G14+G7</f>
        <v>1394.6000000000013</v>
      </c>
      <c r="H18" s="7">
        <f>H14+H7</f>
        <v>0</v>
      </c>
      <c r="I18" s="15">
        <f>E18/C18</f>
        <v>0.95628733881230432</v>
      </c>
      <c r="J18" s="12"/>
    </row>
    <row r="21" spans="1:10">
      <c r="A21" s="8"/>
    </row>
    <row r="22" spans="1:10">
      <c r="A22" s="8"/>
    </row>
    <row r="62" spans="1:1">
      <c r="A62" s="8"/>
    </row>
    <row r="63" spans="1:1">
      <c r="A63" s="8"/>
    </row>
    <row r="64" spans="1:1">
      <c r="A64" s="8"/>
    </row>
  </sheetData>
  <mergeCells count="7">
    <mergeCell ref="A1:I1"/>
    <mergeCell ref="A4:A5"/>
    <mergeCell ref="B4:B5"/>
    <mergeCell ref="C4:D4"/>
    <mergeCell ref="E4:F4"/>
    <mergeCell ref="G4:H4"/>
    <mergeCell ref="I4:I5"/>
  </mergeCells>
  <pageMargins left="0.296875" right="0.39370078740157483" top="0.39370078740157483" bottom="0.39370078740157483" header="0.19685039370078741" footer="0.31496062992125984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0"/>
  <sheetViews>
    <sheetView showGridLines="0" topLeftCell="A12" workbookViewId="0">
      <selection activeCell="A33" sqref="A33"/>
    </sheetView>
  </sheetViews>
  <sheetFormatPr defaultRowHeight="12.75" outlineLevelRow="7"/>
  <cols>
    <col min="1" max="1" width="51.28515625" style="28" customWidth="1"/>
    <col min="2" max="2" width="16.7109375" style="28" customWidth="1"/>
    <col min="3" max="3" width="10.28515625" style="28" customWidth="1"/>
    <col min="4" max="5" width="15.42578125" style="28" customWidth="1"/>
    <col min="6" max="6" width="11.7109375" style="28" bestFit="1" customWidth="1"/>
    <col min="7" max="16384" width="9.140625" style="28"/>
  </cols>
  <sheetData>
    <row r="1" spans="1:6">
      <c r="A1" s="58" t="s">
        <v>76</v>
      </c>
      <c r="B1" s="58"/>
      <c r="C1" s="58"/>
      <c r="D1" s="58"/>
      <c r="E1" s="58"/>
    </row>
    <row r="2" spans="1:6">
      <c r="A2" s="45" t="s">
        <v>75</v>
      </c>
      <c r="B2" s="41"/>
      <c r="C2" s="41"/>
      <c r="D2" s="41"/>
      <c r="E2" s="41"/>
    </row>
    <row r="3" spans="1:6" ht="14.25">
      <c r="A3" s="44"/>
      <c r="B3" s="43"/>
      <c r="C3" s="43"/>
      <c r="D3" s="43"/>
      <c r="E3" s="43"/>
    </row>
    <row r="4" spans="1:6" ht="14.25">
      <c r="A4" s="44" t="s">
        <v>74</v>
      </c>
      <c r="B4" s="43"/>
      <c r="C4" s="43"/>
      <c r="D4" s="43"/>
      <c r="E4" s="42"/>
    </row>
    <row r="5" spans="1:6">
      <c r="A5" s="41" t="s">
        <v>73</v>
      </c>
      <c r="B5" s="41"/>
      <c r="C5" s="41"/>
      <c r="D5" s="41"/>
      <c r="E5" s="41"/>
    </row>
    <row r="6" spans="1:6">
      <c r="A6" s="56"/>
      <c r="B6" s="57"/>
      <c r="C6" s="57"/>
      <c r="D6" s="57"/>
      <c r="E6" s="57"/>
    </row>
    <row r="7" spans="1:6">
      <c r="A7" s="56" t="s">
        <v>72</v>
      </c>
      <c r="B7" s="57"/>
      <c r="C7" s="57"/>
      <c r="D7" s="57"/>
      <c r="E7" s="57"/>
    </row>
    <row r="8" spans="1:6">
      <c r="A8" s="56" t="s">
        <v>71</v>
      </c>
      <c r="B8" s="57"/>
      <c r="C8" s="57"/>
      <c r="D8" s="57"/>
      <c r="E8" s="57"/>
    </row>
    <row r="9" spans="1:6">
      <c r="A9" s="56" t="s">
        <v>70</v>
      </c>
      <c r="B9" s="57"/>
      <c r="C9" s="57"/>
      <c r="D9" s="57"/>
      <c r="E9" s="57"/>
    </row>
    <row r="10" spans="1:6">
      <c r="A10" s="56" t="s">
        <v>69</v>
      </c>
      <c r="B10" s="57"/>
      <c r="C10" s="57"/>
      <c r="D10" s="57"/>
      <c r="E10" s="57"/>
    </row>
    <row r="11" spans="1:6">
      <c r="A11" s="56"/>
      <c r="B11" s="57"/>
      <c r="C11" s="57"/>
      <c r="D11" s="57"/>
      <c r="E11" s="57"/>
    </row>
    <row r="12" spans="1:6">
      <c r="A12" s="40" t="s">
        <v>68</v>
      </c>
      <c r="B12" s="40"/>
      <c r="C12" s="40"/>
      <c r="D12" s="40"/>
      <c r="E12" s="40"/>
    </row>
    <row r="13" spans="1:6" ht="21">
      <c r="A13" s="39" t="s">
        <v>67</v>
      </c>
      <c r="B13" s="39" t="s">
        <v>66</v>
      </c>
      <c r="C13" s="39" t="s">
        <v>65</v>
      </c>
      <c r="D13" s="39" t="s">
        <v>64</v>
      </c>
      <c r="E13" s="39" t="s">
        <v>63</v>
      </c>
    </row>
    <row r="14" spans="1:6">
      <c r="A14" s="38" t="s">
        <v>5</v>
      </c>
      <c r="B14" s="37"/>
      <c r="C14" s="37"/>
      <c r="D14" s="36">
        <v>31903731.239999998</v>
      </c>
      <c r="E14" s="36">
        <v>30509223.25</v>
      </c>
      <c r="F14" s="47">
        <f t="shared" ref="F14:F30" si="0">D14-E14</f>
        <v>1394507.9899999984</v>
      </c>
    </row>
    <row r="15" spans="1:6" ht="78.75">
      <c r="A15" s="35" t="s">
        <v>27</v>
      </c>
      <c r="B15" s="33" t="s">
        <v>62</v>
      </c>
      <c r="C15" s="33"/>
      <c r="D15" s="32">
        <v>31903731.239999998</v>
      </c>
      <c r="E15" s="32">
        <v>30509223.25</v>
      </c>
      <c r="F15" s="47">
        <f t="shared" si="0"/>
        <v>1394507.9899999984</v>
      </c>
    </row>
    <row r="16" spans="1:6" ht="78.75" outlineLevel="1">
      <c r="A16" s="35" t="s">
        <v>28</v>
      </c>
      <c r="B16" s="33" t="s">
        <v>61</v>
      </c>
      <c r="C16" s="33"/>
      <c r="D16" s="32">
        <v>31788731.239999998</v>
      </c>
      <c r="E16" s="32">
        <v>30394223.25</v>
      </c>
      <c r="F16" s="47">
        <f t="shared" si="0"/>
        <v>1394507.9899999984</v>
      </c>
    </row>
    <row r="17" spans="1:6" ht="22.5" outlineLevel="2">
      <c r="A17" s="34" t="s">
        <v>42</v>
      </c>
      <c r="B17" s="33" t="s">
        <v>60</v>
      </c>
      <c r="C17" s="33"/>
      <c r="D17" s="32">
        <v>31788731.239999998</v>
      </c>
      <c r="E17" s="32">
        <v>30394223.25</v>
      </c>
      <c r="F17" s="47">
        <f t="shared" si="0"/>
        <v>1394507.9899999984</v>
      </c>
    </row>
    <row r="18" spans="1:6" outlineLevel="3">
      <c r="A18" s="34" t="s">
        <v>59</v>
      </c>
      <c r="B18" s="33" t="s">
        <v>57</v>
      </c>
      <c r="C18" s="33"/>
      <c r="D18" s="32">
        <v>8669227.8900000006</v>
      </c>
      <c r="E18" s="32">
        <v>7394719.9000000004</v>
      </c>
      <c r="F18" s="47">
        <f>D18-E18</f>
        <v>1274507.9900000002</v>
      </c>
    </row>
    <row r="19" spans="1:6" ht="22.5" outlineLevel="7">
      <c r="A19" s="31" t="s">
        <v>58</v>
      </c>
      <c r="B19" s="30" t="s">
        <v>57</v>
      </c>
      <c r="C19" s="30" t="s">
        <v>56</v>
      </c>
      <c r="D19" s="29">
        <v>8669227.8900000006</v>
      </c>
      <c r="E19" s="29">
        <v>7394719.9000000004</v>
      </c>
      <c r="F19" s="47">
        <f t="shared" si="0"/>
        <v>1274507.9900000002</v>
      </c>
    </row>
    <row r="20" spans="1:6" outlineLevel="3">
      <c r="A20" s="34" t="s">
        <v>55</v>
      </c>
      <c r="B20" s="33" t="s">
        <v>45</v>
      </c>
      <c r="C20" s="33"/>
      <c r="D20" s="32">
        <v>23119503.350000001</v>
      </c>
      <c r="E20" s="32">
        <v>22999503.350000001</v>
      </c>
      <c r="F20" s="47">
        <f t="shared" si="0"/>
        <v>120000</v>
      </c>
    </row>
    <row r="21" spans="1:6" ht="22.5" outlineLevel="7">
      <c r="A21" s="31" t="s">
        <v>54</v>
      </c>
      <c r="B21" s="30" t="s">
        <v>45</v>
      </c>
      <c r="C21" s="30" t="s">
        <v>53</v>
      </c>
      <c r="D21" s="29">
        <v>2437373.7400000002</v>
      </c>
      <c r="E21" s="29">
        <v>2437373.7400000002</v>
      </c>
      <c r="F21" s="47">
        <f t="shared" si="0"/>
        <v>0</v>
      </c>
    </row>
    <row r="22" spans="1:6" ht="22.5" outlineLevel="7">
      <c r="A22" s="31" t="s">
        <v>52</v>
      </c>
      <c r="B22" s="30" t="s">
        <v>45</v>
      </c>
      <c r="C22" s="30" t="s">
        <v>51</v>
      </c>
      <c r="D22" s="29">
        <v>5785542.1100000003</v>
      </c>
      <c r="E22" s="29">
        <v>5665542.1100000003</v>
      </c>
      <c r="F22" s="47">
        <f t="shared" si="0"/>
        <v>120000</v>
      </c>
    </row>
    <row r="23" spans="1:6" ht="56.25" outlineLevel="7">
      <c r="A23" s="31" t="s">
        <v>50</v>
      </c>
      <c r="B23" s="30" t="s">
        <v>45</v>
      </c>
      <c r="C23" s="30" t="s">
        <v>49</v>
      </c>
      <c r="D23" s="29">
        <v>4925230</v>
      </c>
      <c r="E23" s="29">
        <v>4925230</v>
      </c>
      <c r="F23" s="47">
        <f t="shared" si="0"/>
        <v>0</v>
      </c>
    </row>
    <row r="24" spans="1:6" ht="22.5" outlineLevel="7">
      <c r="A24" s="31" t="s">
        <v>48</v>
      </c>
      <c r="B24" s="30" t="s">
        <v>45</v>
      </c>
      <c r="C24" s="30" t="s">
        <v>47</v>
      </c>
      <c r="D24" s="29">
        <v>8596587.5</v>
      </c>
      <c r="E24" s="29">
        <v>8596587.5</v>
      </c>
      <c r="F24" s="47">
        <f t="shared" si="0"/>
        <v>0</v>
      </c>
    </row>
    <row r="25" spans="1:6" ht="22.5" outlineLevel="7">
      <c r="A25" s="31" t="s">
        <v>46</v>
      </c>
      <c r="B25" s="30" t="s">
        <v>45</v>
      </c>
      <c r="C25" s="30" t="s">
        <v>44</v>
      </c>
      <c r="D25" s="29">
        <v>1374770</v>
      </c>
      <c r="E25" s="29">
        <v>1374770</v>
      </c>
      <c r="F25" s="47">
        <f t="shared" si="0"/>
        <v>0</v>
      </c>
    </row>
    <row r="26" spans="1:6" ht="45" outlineLevel="1">
      <c r="A26" s="34" t="s">
        <v>29</v>
      </c>
      <c r="B26" s="33" t="s">
        <v>43</v>
      </c>
      <c r="C26" s="33"/>
      <c r="D26" s="32">
        <v>115000</v>
      </c>
      <c r="E26" s="32">
        <v>115000</v>
      </c>
      <c r="F26" s="47">
        <f t="shared" si="0"/>
        <v>0</v>
      </c>
    </row>
    <row r="27" spans="1:6" ht="22.5" outlineLevel="2">
      <c r="A27" s="34" t="s">
        <v>42</v>
      </c>
      <c r="B27" s="33" t="s">
        <v>41</v>
      </c>
      <c r="C27" s="33"/>
      <c r="D27" s="32">
        <v>115000</v>
      </c>
      <c r="E27" s="32">
        <v>115000</v>
      </c>
      <c r="F27" s="47">
        <f t="shared" si="0"/>
        <v>0</v>
      </c>
    </row>
    <row r="28" spans="1:6" ht="22.5" outlineLevel="3">
      <c r="A28" s="34" t="s">
        <v>40</v>
      </c>
      <c r="B28" s="33" t="s">
        <v>36</v>
      </c>
      <c r="C28" s="33"/>
      <c r="D28" s="32">
        <v>115000</v>
      </c>
      <c r="E28" s="32">
        <v>115000</v>
      </c>
      <c r="F28" s="47">
        <f t="shared" si="0"/>
        <v>0</v>
      </c>
    </row>
    <row r="29" spans="1:6" ht="33.75" outlineLevel="7">
      <c r="A29" s="31" t="s">
        <v>39</v>
      </c>
      <c r="B29" s="30" t="s">
        <v>36</v>
      </c>
      <c r="C29" s="30" t="s">
        <v>38</v>
      </c>
      <c r="D29" s="29">
        <v>25000</v>
      </c>
      <c r="E29" s="29">
        <v>25000</v>
      </c>
      <c r="F29" s="47">
        <f t="shared" si="0"/>
        <v>0</v>
      </c>
    </row>
    <row r="30" spans="1:6" ht="33.75" outlineLevel="7">
      <c r="A30" s="31" t="s">
        <v>37</v>
      </c>
      <c r="B30" s="30" t="s">
        <v>36</v>
      </c>
      <c r="C30" s="30" t="s">
        <v>35</v>
      </c>
      <c r="D30" s="29">
        <v>90000</v>
      </c>
      <c r="E30" s="29">
        <v>90000</v>
      </c>
      <c r="F30" s="47">
        <f t="shared" si="0"/>
        <v>0</v>
      </c>
    </row>
  </sheetData>
  <mergeCells count="7">
    <mergeCell ref="A11:E11"/>
    <mergeCell ref="A1:E1"/>
    <mergeCell ref="A6:E6"/>
    <mergeCell ref="A7:E7"/>
    <mergeCell ref="A8:E8"/>
    <mergeCell ref="A9:E9"/>
    <mergeCell ref="A10:E10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Footer>&amp;C&amp;"Times New Roman"&amp;10Бюджет муниципального образования "Нижнеилимский район"&amp;L&amp;R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ДФ 2018</vt:lpstr>
      <vt:lpstr>ДФ 2019</vt:lpstr>
      <vt:lpstr>Бюджет</vt:lpstr>
      <vt:lpstr>Бюджет!APPT</vt:lpstr>
      <vt:lpstr>Бюджет!SIGN</vt:lpstr>
      <vt:lpstr>'ДФ 2018'!Заголовки_для_печати</vt:lpstr>
      <vt:lpstr>'ДФ 2019'!Заголовки_для_печати</vt:lpstr>
      <vt:lpstr>'ДФ 2018'!Область_печати</vt:lpstr>
      <vt:lpstr>'ДФ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2018-03-21T04:16:45Z</cp:lastPrinted>
  <dcterms:created xsi:type="dcterms:W3CDTF">2006-09-28T05:33:49Z</dcterms:created>
  <dcterms:modified xsi:type="dcterms:W3CDTF">2020-07-28T04:21:49Z</dcterms:modified>
</cp:coreProperties>
</file>